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240" windowWidth="13380" windowHeight="8640" activeTab="1"/>
  </bookViews>
  <sheets>
    <sheet name="C1_RO" sheetId="4" r:id="rId1"/>
    <sheet name="C1.1_RO" sheetId="6" r:id="rId2"/>
  </sheets>
  <calcPr calcId="145621"/>
</workbook>
</file>

<file path=xl/calcChain.xml><?xml version="1.0" encoding="utf-8"?>
<calcChain xmlns="http://schemas.openxmlformats.org/spreadsheetml/2006/main">
  <c r="M14" i="6" l="1"/>
  <c r="M13" i="6"/>
  <c r="M12" i="6"/>
  <c r="M11" i="6"/>
  <c r="P11" i="6"/>
  <c r="H12" i="4"/>
  <c r="D13" i="4"/>
  <c r="D14" i="4"/>
  <c r="D15" i="4"/>
  <c r="D16" i="4"/>
  <c r="D17" i="4"/>
  <c r="D18" i="4"/>
  <c r="D19" i="4"/>
  <c r="D20" i="4"/>
  <c r="E21" i="4"/>
  <c r="H15" i="4"/>
  <c r="M15" i="6" l="1"/>
  <c r="O14" i="6"/>
  <c r="O13" i="6"/>
  <c r="O12" i="6"/>
  <c r="O11" i="6"/>
  <c r="N14" i="6"/>
  <c r="N13" i="6"/>
  <c r="N12" i="6"/>
  <c r="N11" i="6"/>
  <c r="E15" i="4"/>
  <c r="E12" i="4"/>
  <c r="E11" i="6" l="1"/>
  <c r="G15" i="4" l="1"/>
  <c r="F15" i="4"/>
  <c r="F12" i="4"/>
  <c r="G12" i="4"/>
  <c r="H25" i="6"/>
  <c r="I25" i="6"/>
  <c r="J25" i="6"/>
  <c r="K25" i="6"/>
  <c r="L25" i="6"/>
  <c r="M25" i="6"/>
  <c r="N25" i="6"/>
  <c r="O25" i="6"/>
  <c r="P25" i="6"/>
  <c r="G25" i="6"/>
  <c r="H20" i="6"/>
  <c r="I20" i="6"/>
  <c r="J20" i="6"/>
  <c r="K20" i="6"/>
  <c r="L20" i="6"/>
  <c r="M20" i="6"/>
  <c r="N20" i="6"/>
  <c r="O20" i="6"/>
  <c r="P20" i="6"/>
  <c r="G20" i="6"/>
  <c r="P12" i="6"/>
  <c r="P13" i="6"/>
  <c r="P14" i="6"/>
  <c r="H15" i="6"/>
  <c r="H26" i="6" s="1"/>
  <c r="I15" i="6"/>
  <c r="I26" i="6" s="1"/>
  <c r="M26" i="6"/>
  <c r="N15" i="6"/>
  <c r="N26" i="6" s="1"/>
  <c r="O15" i="6"/>
  <c r="O26" i="6" s="1"/>
  <c r="G15" i="6"/>
  <c r="L12" i="6"/>
  <c r="L13" i="6"/>
  <c r="L14" i="6"/>
  <c r="K12" i="6"/>
  <c r="K13" i="6"/>
  <c r="K14" i="6"/>
  <c r="J12" i="6"/>
  <c r="J13" i="6"/>
  <c r="J14" i="6"/>
  <c r="K11" i="6"/>
  <c r="K15" i="6" s="1"/>
  <c r="K26" i="6" s="1"/>
  <c r="L11" i="6"/>
  <c r="L15" i="6" s="1"/>
  <c r="L26" i="6" s="1"/>
  <c r="J11" i="6"/>
  <c r="J15" i="6" s="1"/>
  <c r="J26" i="6" s="1"/>
  <c r="E14" i="6"/>
  <c r="E13" i="6"/>
  <c r="E12" i="6"/>
  <c r="F21" i="4" l="1"/>
  <c r="D21" i="4" s="1"/>
  <c r="D12" i="4"/>
  <c r="P15" i="6"/>
  <c r="P26" i="6" s="1"/>
  <c r="G26" i="6"/>
</calcChain>
</file>

<file path=xl/sharedStrings.xml><?xml version="1.0" encoding="utf-8"?>
<sst xmlns="http://schemas.openxmlformats.org/spreadsheetml/2006/main" count="81" uniqueCount="75">
  <si>
    <t>Programul/Subprogramul/Modulul</t>
  </si>
  <si>
    <t>Tipul proiectului</t>
  </si>
  <si>
    <t>Durata proiectului</t>
  </si>
  <si>
    <t>TOTAL</t>
  </si>
  <si>
    <t>TOTAL GENERAL</t>
  </si>
  <si>
    <t>Director Proiect,</t>
  </si>
  <si>
    <t>Formular C1_RO – Deviz cadru</t>
  </si>
  <si>
    <t>DEVIZ CADRU</t>
  </si>
  <si>
    <t>conform normelor aprobate prin H.G. 134/2011</t>
  </si>
  <si>
    <t xml:space="preserve"> lei</t>
  </si>
  <si>
    <t>Categoria de cheltuieli</t>
  </si>
  <si>
    <t>Total</t>
  </si>
  <si>
    <r>
      <t>CHELTUIELI CU PERSONALUL</t>
    </r>
    <r>
      <rPr>
        <sz val="10"/>
        <color theme="1"/>
        <rFont val="Times New Roman"/>
        <family val="1"/>
      </rPr>
      <t>, din care:</t>
    </r>
  </si>
  <si>
    <t xml:space="preserve">1.1. salarii şi venituri asimilate salariilor, potrivit legii </t>
  </si>
  <si>
    <t>1.2. contribuţii aferente salariilor şi veniturilor asimilate acestora</t>
  </si>
  <si>
    <r>
      <t>CHELTIELI CU LOGISTICA</t>
    </r>
    <r>
      <rPr>
        <sz val="10"/>
        <color theme="1"/>
        <rFont val="Times New Roman"/>
        <family val="1"/>
      </rPr>
      <t>, din care:</t>
    </r>
  </si>
  <si>
    <t>2.1. cheltuieli de capital</t>
  </si>
  <si>
    <t>2.2. cheltuieli privind stocurile</t>
  </si>
  <si>
    <t>CHELTUIELI DE DEPLASARE</t>
  </si>
  <si>
    <t xml:space="preserve">CHELTUIELI INDIRECTE (regie) * </t>
  </si>
  <si>
    <r>
      <t xml:space="preserve">TOTAL CHELTUIELI </t>
    </r>
    <r>
      <rPr>
        <i/>
        <sz val="10"/>
        <color theme="1"/>
        <rFont val="Times New Roman"/>
        <family val="1"/>
      </rPr>
      <t>(1+2+3+4)</t>
    </r>
  </si>
  <si>
    <t>Datele se confirmă pe răspunderea noastră.</t>
  </si>
  <si>
    <t>* Se va specifica cota de regie (%) și cheia de repartizare (exclusiv cheltuieli de capital).</t>
  </si>
  <si>
    <t>- Se va preciza dacă contractorul este sau nu plătitor de TVA şi dacă TVA este dedusă.</t>
  </si>
  <si>
    <r>
      <t>- Se anexează fundamentarea cheltuielilor salariale (</t>
    </r>
    <r>
      <rPr>
        <sz val="8"/>
        <color rgb="FF000000"/>
        <rFont val="Times New Roman"/>
        <family val="1"/>
      </rPr>
      <t>Form C1_RO_Anexa_1).</t>
    </r>
  </si>
  <si>
    <t>Reprezentant legal al</t>
  </si>
  <si>
    <t>Director Economic,</t>
  </si>
  <si>
    <t>Conducătorului de proiect</t>
  </si>
  <si>
    <t>(funcție, nume și prenume, semnatură, ștampilă)</t>
  </si>
  <si>
    <t>Data</t>
  </si>
  <si>
    <t>NOTA DE FUNDAMENTARE A MANOPEREI</t>
  </si>
  <si>
    <t>Nr crt.</t>
  </si>
  <si>
    <t>Numele si prenumele</t>
  </si>
  <si>
    <t>Functia in cadrul proiectului sau gradul profesional*</t>
  </si>
  <si>
    <t>Plafon tarif orar ** (in Lei)</t>
  </si>
  <si>
    <t xml:space="preserve"> Tarif orar pentru proiect (in Lei)***</t>
  </si>
  <si>
    <t>Numarul de ore de lucru planificate</t>
  </si>
  <si>
    <t>Echivalent norma intreaga (ENI)****</t>
  </si>
  <si>
    <t>Manopera</t>
  </si>
  <si>
    <t xml:space="preserve">CONDUCATOR PROIECT </t>
  </si>
  <si>
    <t>ANUL</t>
  </si>
  <si>
    <t>................</t>
  </si>
  <si>
    <t>.................</t>
  </si>
  <si>
    <t>PARTENER 1 </t>
  </si>
  <si>
    <t>ANUL </t>
  </si>
  <si>
    <t>..................</t>
  </si>
  <si>
    <t> TOTAL P1</t>
  </si>
  <si>
    <t>............</t>
  </si>
  <si>
    <t>..............</t>
  </si>
  <si>
    <t>TOTAL Pn</t>
  </si>
  <si>
    <t>* In conformitate cu HG 583/2015 (Art. 26, Tabelul 2)</t>
  </si>
  <si>
    <t>**Plafon tarif orar = Limita maxima pentru un ENI (in conformitate cu HG 583/2015, in Euro) * 4,4 (curs valutar mediu  aprox. pentru anul 2015) /  170 (numarul mediu de ore lucrate intr-o luna)</t>
  </si>
  <si>
    <t>Conducatorului de proiect,</t>
  </si>
  <si>
    <t>(functie, nume si prenume, semnatura, stampila)</t>
  </si>
  <si>
    <t>Ex: CS I, CS II</t>
  </si>
  <si>
    <t>Ex: ACS</t>
  </si>
  <si>
    <t>Ex: CSIII, CS, EC</t>
  </si>
  <si>
    <t>Ex: Tehnician</t>
  </si>
  <si>
    <r>
      <t> </t>
    </r>
    <r>
      <rPr>
        <b/>
        <sz val="10"/>
        <color theme="1"/>
        <rFont val="Times New Roman"/>
        <family val="1"/>
      </rPr>
      <t>TOTAL CO</t>
    </r>
  </si>
  <si>
    <r>
      <t> </t>
    </r>
    <r>
      <rPr>
        <b/>
        <sz val="10"/>
        <color theme="1"/>
        <rFont val="Times New Roman"/>
        <family val="1"/>
      </rPr>
      <t>.....PARTENER n</t>
    </r>
  </si>
  <si>
    <r>
      <t>*** Tarif orar pentru proiect: Salariul brut conform (planificat in cadrul proiectului, in Lei) / 170 de ore</t>
    </r>
    <r>
      <rPr>
        <b/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 xml:space="preserve">(numarul mediu de ore lucrate intr-o luna) </t>
    </r>
  </si>
  <si>
    <r>
      <t>**** ENI = Number de ore lucrate planificate /  ((170 de ore</t>
    </r>
    <r>
      <rPr>
        <b/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(numarul mediu de ore lucrate intr-o luna)  X 12 luni))</t>
    </r>
  </si>
  <si>
    <t>Anexa C1.1_RO – Nota de fundamentare a manoperei</t>
  </si>
  <si>
    <t>Anul n</t>
  </si>
  <si>
    <t>Anul n+1</t>
  </si>
  <si>
    <t>Anul n+2</t>
  </si>
  <si>
    <t>Anul n+3</t>
  </si>
  <si>
    <t>Titlul complet al proiectului</t>
  </si>
  <si>
    <t>Codul proiectului</t>
  </si>
  <si>
    <t>2.3. cheltuieli cu serviciile executate de terţi</t>
  </si>
  <si>
    <t>Acronimul proiectului</t>
  </si>
  <si>
    <t>Domeniul de cooperare</t>
  </si>
  <si>
    <r>
      <rPr>
        <b/>
        <sz val="10"/>
        <color theme="1"/>
        <rFont val="Times New Roman"/>
        <family val="1"/>
        <charset val="238"/>
      </rPr>
      <t>CDFM</t>
    </r>
    <r>
      <rPr>
        <sz val="10"/>
        <color theme="1"/>
        <rFont val="Times New Roman"/>
        <family val="1"/>
        <charset val="238"/>
      </rPr>
      <t xml:space="preserve"> (cercetare-dezvoltare cu finantare mixta)</t>
    </r>
  </si>
  <si>
    <t>(Exemplu I.1)</t>
  </si>
  <si>
    <t>5/5.2/CEA-RO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</si>
</sst>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Times New Roman"/>
      <family val="1"/>
    </font>
    <font>
      <sz val="8"/>
      <name val="Times New Roman"/>
      <family val="1"/>
    </font>
    <font>
      <sz val="8"/>
      <color rgb="FF000000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sz val="10"/>
      <name val="Times New Roman"/>
      <family val="1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1DE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 indent="5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4" fillId="0" borderId="0" xfId="0" applyFont="1"/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4" fillId="0" borderId="0" xfId="0" applyFont="1" applyBorder="1" applyAlignme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4" fillId="0" borderId="4" xfId="0" applyFont="1" applyBorder="1"/>
    <xf numFmtId="0" fontId="1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1" fillId="3" borderId="16" xfId="0" applyFont="1" applyFill="1" applyBorder="1" applyAlignment="1">
      <alignment horizontal="left" vertical="center"/>
    </xf>
    <xf numFmtId="0" fontId="1" fillId="3" borderId="17" xfId="0" applyFont="1" applyFill="1" applyBorder="1" applyAlignment="1">
      <alignment horizontal="left" vertical="center"/>
    </xf>
    <xf numFmtId="0" fontId="1" fillId="3" borderId="18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J20" sqref="J20"/>
    </sheetView>
  </sheetViews>
  <sheetFormatPr defaultColWidth="8.85546875" defaultRowHeight="15" x14ac:dyDescent="0.25"/>
  <cols>
    <col min="1" max="1" width="8.85546875" style="14"/>
    <col min="2" max="2" width="14.85546875" style="14" customWidth="1"/>
    <col min="3" max="3" width="30" style="14" customWidth="1"/>
    <col min="4" max="4" width="11" style="14" customWidth="1"/>
    <col min="5" max="5" width="13.7109375" style="14" customWidth="1"/>
    <col min="6" max="6" width="12.5703125" style="14" customWidth="1"/>
    <col min="7" max="7" width="10.85546875" style="14" customWidth="1"/>
    <col min="8" max="8" width="10.5703125" style="14" customWidth="1"/>
    <col min="9" max="16384" width="8.85546875" style="14"/>
  </cols>
  <sheetData>
    <row r="1" spans="1:13" x14ac:dyDescent="0.25">
      <c r="B1" s="43" t="s">
        <v>6</v>
      </c>
      <c r="C1" s="43"/>
      <c r="D1" s="43"/>
      <c r="E1" s="43"/>
      <c r="F1" s="43"/>
      <c r="G1" s="43"/>
      <c r="H1" s="32"/>
      <c r="I1" s="32"/>
      <c r="J1" s="32"/>
      <c r="K1" s="32"/>
      <c r="L1" s="32"/>
      <c r="M1" s="32"/>
    </row>
    <row r="2" spans="1:13" ht="14.45" customHeight="1" x14ac:dyDescent="0.25">
      <c r="A2" s="60" t="s">
        <v>0</v>
      </c>
      <c r="B2" s="60"/>
      <c r="C2" s="60"/>
      <c r="D2" s="44" t="s">
        <v>74</v>
      </c>
      <c r="E2" s="45"/>
      <c r="F2" s="45"/>
      <c r="G2" s="45"/>
      <c r="H2" s="46"/>
      <c r="I2" s="30"/>
      <c r="J2" s="30"/>
      <c r="K2" s="30"/>
      <c r="L2" s="30"/>
      <c r="M2" s="30"/>
    </row>
    <row r="3" spans="1:13" ht="14.45" customHeight="1" x14ac:dyDescent="0.25">
      <c r="A3" s="60" t="s">
        <v>1</v>
      </c>
      <c r="B3" s="60"/>
      <c r="C3" s="60"/>
      <c r="D3" s="47" t="s">
        <v>72</v>
      </c>
      <c r="E3" s="48"/>
      <c r="F3" s="48"/>
      <c r="G3" s="48"/>
      <c r="H3" s="49"/>
      <c r="I3" s="30"/>
      <c r="J3" s="30"/>
      <c r="K3" s="30"/>
      <c r="L3" s="30"/>
      <c r="M3" s="30"/>
    </row>
    <row r="4" spans="1:13" ht="14.45" customHeight="1" x14ac:dyDescent="0.25">
      <c r="A4" s="60" t="s">
        <v>67</v>
      </c>
      <c r="B4" s="60"/>
      <c r="C4" s="60"/>
      <c r="D4" s="50"/>
      <c r="E4" s="50"/>
      <c r="F4" s="50"/>
      <c r="G4" s="50"/>
      <c r="H4" s="50"/>
      <c r="I4" s="30"/>
      <c r="J4" s="30"/>
      <c r="K4" s="30"/>
      <c r="L4" s="30"/>
      <c r="M4" s="30"/>
    </row>
    <row r="5" spans="1:13" ht="14.45" customHeight="1" x14ac:dyDescent="0.25">
      <c r="A5" s="60" t="s">
        <v>2</v>
      </c>
      <c r="B5" s="60"/>
      <c r="C5" s="60"/>
      <c r="D5" s="50"/>
      <c r="E5" s="50"/>
      <c r="F5" s="50"/>
      <c r="G5" s="50"/>
      <c r="H5" s="50"/>
      <c r="I5" s="30"/>
      <c r="J5" s="30"/>
      <c r="K5" s="30"/>
      <c r="L5" s="30"/>
      <c r="M5" s="30"/>
    </row>
    <row r="6" spans="1:13" ht="27" customHeight="1" x14ac:dyDescent="0.25">
      <c r="A6" s="44" t="s">
        <v>68</v>
      </c>
      <c r="B6" s="46"/>
      <c r="C6" s="8"/>
      <c r="D6" s="8" t="s">
        <v>70</v>
      </c>
      <c r="E6" s="8"/>
      <c r="F6" s="8" t="s">
        <v>71</v>
      </c>
      <c r="G6" s="57" t="s">
        <v>73</v>
      </c>
      <c r="H6" s="58"/>
      <c r="I6" s="30"/>
      <c r="J6" s="30"/>
      <c r="K6" s="30"/>
      <c r="L6" s="30"/>
      <c r="M6" s="30"/>
    </row>
    <row r="7" spans="1:13" ht="14.45" customHeight="1" x14ac:dyDescent="0.25">
      <c r="B7" s="31"/>
      <c r="C7" s="31"/>
      <c r="D7" s="7"/>
      <c r="E7" s="7"/>
      <c r="F7" s="7"/>
      <c r="G7" s="7"/>
      <c r="H7" s="30"/>
      <c r="I7" s="30"/>
      <c r="J7" s="30"/>
      <c r="K7" s="30"/>
      <c r="L7" s="30"/>
      <c r="M7" s="30"/>
    </row>
    <row r="8" spans="1:13" x14ac:dyDescent="0.25">
      <c r="B8" s="51" t="s">
        <v>7</v>
      </c>
      <c r="C8" s="51"/>
      <c r="D8" s="51"/>
      <c r="E8" s="51"/>
      <c r="F8" s="51"/>
      <c r="G8" s="51"/>
    </row>
    <row r="9" spans="1:13" x14ac:dyDescent="0.25">
      <c r="B9" s="51" t="s">
        <v>8</v>
      </c>
      <c r="C9" s="51"/>
      <c r="D9" s="51"/>
      <c r="E9" s="51"/>
      <c r="F9" s="51"/>
      <c r="G9" s="51"/>
    </row>
    <row r="10" spans="1:13" x14ac:dyDescent="0.25">
      <c r="B10" s="43" t="s">
        <v>9</v>
      </c>
      <c r="C10" s="43"/>
      <c r="D10" s="43"/>
      <c r="E10" s="43"/>
      <c r="F10" s="43"/>
      <c r="G10" s="43"/>
    </row>
    <row r="11" spans="1:13" x14ac:dyDescent="0.25">
      <c r="A11" s="59" t="s">
        <v>10</v>
      </c>
      <c r="B11" s="59"/>
      <c r="C11" s="59"/>
      <c r="D11" s="17" t="s">
        <v>11</v>
      </c>
      <c r="E11" s="35" t="s">
        <v>63</v>
      </c>
      <c r="F11" s="35" t="s">
        <v>64</v>
      </c>
      <c r="G11" s="35" t="s">
        <v>65</v>
      </c>
      <c r="H11" s="36" t="s">
        <v>66</v>
      </c>
    </row>
    <row r="12" spans="1:13" x14ac:dyDescent="0.25">
      <c r="A12" s="34">
        <v>1</v>
      </c>
      <c r="B12" s="37" t="s">
        <v>12</v>
      </c>
      <c r="C12" s="38"/>
      <c r="D12" s="21">
        <f>E12+F12+G12+H12</f>
        <v>0</v>
      </c>
      <c r="E12" s="21">
        <f>E13+E14</f>
        <v>0</v>
      </c>
      <c r="F12" s="21">
        <f t="shared" ref="F12:G12" si="0">F13+F14</f>
        <v>0</v>
      </c>
      <c r="G12" s="21">
        <f t="shared" si="0"/>
        <v>0</v>
      </c>
      <c r="H12" s="21">
        <f>H13+H14</f>
        <v>0</v>
      </c>
    </row>
    <row r="13" spans="1:13" ht="25.15" customHeight="1" x14ac:dyDescent="0.25">
      <c r="A13" s="34"/>
      <c r="B13" s="39" t="s">
        <v>13</v>
      </c>
      <c r="C13" s="40"/>
      <c r="D13" s="21">
        <f t="shared" ref="D13:D21" si="1">E13+F13+G13+H13</f>
        <v>0</v>
      </c>
      <c r="E13" s="27"/>
      <c r="F13" s="27"/>
      <c r="G13" s="27"/>
      <c r="H13" s="34"/>
    </row>
    <row r="14" spans="1:13" ht="25.9" customHeight="1" x14ac:dyDescent="0.25">
      <c r="A14" s="34"/>
      <c r="B14" s="39" t="s">
        <v>14</v>
      </c>
      <c r="C14" s="40"/>
      <c r="D14" s="21">
        <f t="shared" si="1"/>
        <v>0</v>
      </c>
      <c r="E14" s="27"/>
      <c r="F14" s="27"/>
      <c r="G14" s="27"/>
      <c r="H14" s="34"/>
    </row>
    <row r="15" spans="1:13" x14ac:dyDescent="0.25">
      <c r="A15" s="34">
        <v>2</v>
      </c>
      <c r="B15" s="37" t="s">
        <v>15</v>
      </c>
      <c r="C15" s="38"/>
      <c r="D15" s="21">
        <f t="shared" si="1"/>
        <v>0</v>
      </c>
      <c r="E15" s="21">
        <f>E16+E17+E18</f>
        <v>0</v>
      </c>
      <c r="F15" s="21">
        <f>F16+F17+F18</f>
        <v>0</v>
      </c>
      <c r="G15" s="21">
        <f>G16+G17+G18</f>
        <v>0</v>
      </c>
      <c r="H15" s="21">
        <f>H16+H17+H18</f>
        <v>0</v>
      </c>
    </row>
    <row r="16" spans="1:13" x14ac:dyDescent="0.25">
      <c r="A16" s="34"/>
      <c r="B16" s="41" t="s">
        <v>16</v>
      </c>
      <c r="C16" s="42"/>
      <c r="D16" s="21">
        <f t="shared" si="1"/>
        <v>0</v>
      </c>
      <c r="E16" s="28"/>
      <c r="F16" s="28"/>
      <c r="G16" s="28"/>
      <c r="H16" s="34"/>
    </row>
    <row r="17" spans="1:12" x14ac:dyDescent="0.25">
      <c r="A17" s="34"/>
      <c r="B17" s="41" t="s">
        <v>17</v>
      </c>
      <c r="C17" s="42"/>
      <c r="D17" s="21">
        <f t="shared" si="1"/>
        <v>0</v>
      </c>
      <c r="E17" s="28"/>
      <c r="F17" s="28"/>
      <c r="G17" s="28"/>
      <c r="H17" s="34"/>
    </row>
    <row r="18" spans="1:12" ht="29.45" customHeight="1" x14ac:dyDescent="0.25">
      <c r="A18" s="34"/>
      <c r="B18" s="52" t="s">
        <v>69</v>
      </c>
      <c r="C18" s="53"/>
      <c r="D18" s="21">
        <f t="shared" si="1"/>
        <v>0</v>
      </c>
      <c r="E18" s="28"/>
      <c r="F18" s="28"/>
      <c r="G18" s="28"/>
      <c r="H18" s="34"/>
    </row>
    <row r="19" spans="1:12" x14ac:dyDescent="0.25">
      <c r="A19" s="34">
        <v>3</v>
      </c>
      <c r="B19" s="37" t="s">
        <v>18</v>
      </c>
      <c r="C19" s="38"/>
      <c r="D19" s="21">
        <f t="shared" si="1"/>
        <v>0</v>
      </c>
      <c r="E19" s="29">
        <v>0</v>
      </c>
      <c r="F19" s="29">
        <v>0</v>
      </c>
      <c r="G19" s="29">
        <v>0</v>
      </c>
      <c r="H19" s="29">
        <v>0</v>
      </c>
    </row>
    <row r="20" spans="1:12" ht="18" customHeight="1" x14ac:dyDescent="0.25">
      <c r="A20" s="34">
        <v>4</v>
      </c>
      <c r="B20" s="44" t="s">
        <v>19</v>
      </c>
      <c r="C20" s="46"/>
      <c r="D20" s="21">
        <f t="shared" si="1"/>
        <v>0</v>
      </c>
      <c r="E20" s="29">
        <v>0</v>
      </c>
      <c r="F20" s="29">
        <v>0</v>
      </c>
      <c r="G20" s="29">
        <v>0</v>
      </c>
      <c r="H20" s="29">
        <v>0</v>
      </c>
    </row>
    <row r="21" spans="1:12" x14ac:dyDescent="0.25">
      <c r="A21" s="54" t="s">
        <v>20</v>
      </c>
      <c r="B21" s="55"/>
      <c r="C21" s="56"/>
      <c r="D21" s="21">
        <f t="shared" si="1"/>
        <v>0</v>
      </c>
      <c r="E21" s="21">
        <f>E12+E15+E19+E20</f>
        <v>0</v>
      </c>
      <c r="F21" s="21">
        <f t="shared" ref="F21" si="2">F12+F15+F19+F20</f>
        <v>0</v>
      </c>
      <c r="G21" s="29">
        <v>0</v>
      </c>
      <c r="H21" s="29">
        <v>0</v>
      </c>
    </row>
    <row r="22" spans="1:12" x14ac:dyDescent="0.25">
      <c r="B22" s="5" t="s">
        <v>21</v>
      </c>
    </row>
    <row r="23" spans="1:12" x14ac:dyDescent="0.25">
      <c r="B23" s="5" t="s">
        <v>22</v>
      </c>
    </row>
    <row r="24" spans="1:12" x14ac:dyDescent="0.25">
      <c r="B24" s="5" t="s">
        <v>23</v>
      </c>
    </row>
    <row r="25" spans="1:12" x14ac:dyDescent="0.25">
      <c r="B25" s="5" t="s">
        <v>24</v>
      </c>
    </row>
    <row r="26" spans="1:12" x14ac:dyDescent="0.25">
      <c r="B26" s="5"/>
    </row>
    <row r="27" spans="1:12" x14ac:dyDescent="0.25">
      <c r="B27" s="6" t="s">
        <v>25</v>
      </c>
      <c r="D27" s="14" t="s">
        <v>26</v>
      </c>
      <c r="F27" s="14" t="s">
        <v>5</v>
      </c>
      <c r="H27" s="6"/>
      <c r="L27" s="6"/>
    </row>
    <row r="28" spans="1:12" x14ac:dyDescent="0.25">
      <c r="B28" s="6" t="s">
        <v>27</v>
      </c>
    </row>
    <row r="29" spans="1:12" x14ac:dyDescent="0.25">
      <c r="B29" s="6" t="s">
        <v>28</v>
      </c>
    </row>
    <row r="30" spans="1:12" x14ac:dyDescent="0.25">
      <c r="B30" s="6" t="s">
        <v>29</v>
      </c>
    </row>
  </sheetData>
  <mergeCells count="25">
    <mergeCell ref="A11:C11"/>
    <mergeCell ref="A2:C2"/>
    <mergeCell ref="A5:C5"/>
    <mergeCell ref="A4:C4"/>
    <mergeCell ref="A3:C3"/>
    <mergeCell ref="B17:C17"/>
    <mergeCell ref="B18:C18"/>
    <mergeCell ref="B19:C19"/>
    <mergeCell ref="B20:C20"/>
    <mergeCell ref="A21:C21"/>
    <mergeCell ref="B1:G1"/>
    <mergeCell ref="D2:H2"/>
    <mergeCell ref="D3:H3"/>
    <mergeCell ref="D4:H4"/>
    <mergeCell ref="B10:G10"/>
    <mergeCell ref="B8:G8"/>
    <mergeCell ref="B9:G9"/>
    <mergeCell ref="A6:B6"/>
    <mergeCell ref="D5:H5"/>
    <mergeCell ref="G6:H6"/>
    <mergeCell ref="B12:C12"/>
    <mergeCell ref="B13:C13"/>
    <mergeCell ref="B14:C14"/>
    <mergeCell ref="B15:C15"/>
    <mergeCell ref="B16:C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zoomScale="85" zoomScaleNormal="85" workbookViewId="0">
      <selection activeCell="M15" sqref="M15"/>
    </sheetView>
  </sheetViews>
  <sheetFormatPr defaultColWidth="8.85546875" defaultRowHeight="12.75" x14ac:dyDescent="0.2"/>
  <cols>
    <col min="1" max="1" width="7.7109375" style="3" customWidth="1"/>
    <col min="2" max="3" width="8.85546875" style="3"/>
    <col min="4" max="4" width="17.140625" style="3" customWidth="1"/>
    <col min="5" max="5" width="12.85546875" style="3" customWidth="1"/>
    <col min="6" max="6" width="11.28515625" style="3" customWidth="1"/>
    <col min="7" max="7" width="9.85546875" style="3" customWidth="1"/>
    <col min="8" max="8" width="10.42578125" style="3" customWidth="1"/>
    <col min="9" max="9" width="11" style="3" customWidth="1"/>
    <col min="10" max="12" width="8.85546875" style="3"/>
    <col min="13" max="13" width="14.28515625" style="3" customWidth="1"/>
    <col min="14" max="14" width="11.140625" style="3" customWidth="1"/>
    <col min="15" max="15" width="12.7109375" style="3" customWidth="1"/>
    <col min="16" max="16" width="15" style="3" customWidth="1"/>
    <col min="17" max="16384" width="8.85546875" style="3"/>
  </cols>
  <sheetData>
    <row r="1" spans="1:16" x14ac:dyDescent="0.2">
      <c r="A1" s="84" t="s">
        <v>62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ht="13.15" x14ac:dyDescent="0.25">
      <c r="A2" s="51" t="s">
        <v>30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6" ht="13.9" thickBot="1" x14ac:dyDescent="0.3">
      <c r="A3" s="1"/>
    </row>
    <row r="4" spans="1:16" ht="14.45" customHeight="1" x14ac:dyDescent="0.2">
      <c r="A4" s="97" t="s">
        <v>31</v>
      </c>
      <c r="B4" s="91" t="s">
        <v>32</v>
      </c>
      <c r="C4" s="100"/>
      <c r="D4" s="103" t="s">
        <v>33</v>
      </c>
      <c r="E4" s="103" t="s">
        <v>34</v>
      </c>
      <c r="F4" s="103" t="s">
        <v>35</v>
      </c>
      <c r="G4" s="91" t="s">
        <v>36</v>
      </c>
      <c r="H4" s="92"/>
      <c r="I4" s="100"/>
      <c r="J4" s="91" t="s">
        <v>37</v>
      </c>
      <c r="K4" s="92"/>
      <c r="L4" s="92"/>
      <c r="M4" s="64" t="s">
        <v>38</v>
      </c>
      <c r="N4" s="65"/>
      <c r="O4" s="65"/>
      <c r="P4" s="66"/>
    </row>
    <row r="5" spans="1:16" ht="14.45" customHeight="1" x14ac:dyDescent="0.2">
      <c r="A5" s="98"/>
      <c r="B5" s="93"/>
      <c r="C5" s="101"/>
      <c r="D5" s="104"/>
      <c r="E5" s="104"/>
      <c r="F5" s="104"/>
      <c r="G5" s="93"/>
      <c r="H5" s="94"/>
      <c r="I5" s="101"/>
      <c r="J5" s="93"/>
      <c r="K5" s="94"/>
      <c r="L5" s="94"/>
      <c r="M5" s="67"/>
      <c r="N5" s="68"/>
      <c r="O5" s="68"/>
      <c r="P5" s="69"/>
    </row>
    <row r="6" spans="1:16" ht="14.45" customHeight="1" x14ac:dyDescent="0.2">
      <c r="A6" s="98"/>
      <c r="B6" s="93"/>
      <c r="C6" s="101"/>
      <c r="D6" s="104"/>
      <c r="E6" s="104"/>
      <c r="F6" s="104"/>
      <c r="G6" s="93"/>
      <c r="H6" s="94"/>
      <c r="I6" s="101"/>
      <c r="J6" s="93"/>
      <c r="K6" s="94"/>
      <c r="L6" s="94"/>
      <c r="M6" s="67"/>
      <c r="N6" s="68"/>
      <c r="O6" s="68"/>
      <c r="P6" s="69"/>
    </row>
    <row r="7" spans="1:16" ht="14.45" customHeight="1" x14ac:dyDescent="0.2">
      <c r="A7" s="98"/>
      <c r="B7" s="93"/>
      <c r="C7" s="101"/>
      <c r="D7" s="104"/>
      <c r="E7" s="104"/>
      <c r="F7" s="104"/>
      <c r="G7" s="93"/>
      <c r="H7" s="94"/>
      <c r="I7" s="101"/>
      <c r="J7" s="93"/>
      <c r="K7" s="94"/>
      <c r="L7" s="94"/>
      <c r="M7" s="67"/>
      <c r="N7" s="68"/>
      <c r="O7" s="68"/>
      <c r="P7" s="69"/>
    </row>
    <row r="8" spans="1:16" ht="15" customHeight="1" thickBot="1" x14ac:dyDescent="0.25">
      <c r="A8" s="99"/>
      <c r="B8" s="95"/>
      <c r="C8" s="102"/>
      <c r="D8" s="105"/>
      <c r="E8" s="105"/>
      <c r="F8" s="105"/>
      <c r="G8" s="95"/>
      <c r="H8" s="96"/>
      <c r="I8" s="102"/>
      <c r="J8" s="95"/>
      <c r="K8" s="96"/>
      <c r="L8" s="96"/>
      <c r="M8" s="70"/>
      <c r="N8" s="71"/>
      <c r="O8" s="71"/>
      <c r="P8" s="72"/>
    </row>
    <row r="9" spans="1:16" ht="16.149999999999999" customHeight="1" x14ac:dyDescent="0.25">
      <c r="A9" s="78" t="s">
        <v>39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80"/>
    </row>
    <row r="10" spans="1:16" s="33" customFormat="1" ht="13.15" x14ac:dyDescent="0.25">
      <c r="A10" s="37" t="s">
        <v>40</v>
      </c>
      <c r="B10" s="83"/>
      <c r="C10" s="83"/>
      <c r="D10" s="83"/>
      <c r="E10" s="83"/>
      <c r="F10" s="38"/>
      <c r="G10" s="17">
        <v>2016</v>
      </c>
      <c r="H10" s="17">
        <v>2017</v>
      </c>
      <c r="I10" s="17">
        <v>2018</v>
      </c>
      <c r="J10" s="9">
        <v>2016</v>
      </c>
      <c r="K10" s="9">
        <v>2017</v>
      </c>
      <c r="L10" s="9">
        <v>2018</v>
      </c>
      <c r="M10" s="17">
        <v>2016</v>
      </c>
      <c r="N10" s="17">
        <v>2017</v>
      </c>
      <c r="O10" s="17">
        <v>2018</v>
      </c>
      <c r="P10" s="17" t="s">
        <v>3</v>
      </c>
    </row>
    <row r="11" spans="1:16" ht="13.15" x14ac:dyDescent="0.25">
      <c r="A11" s="16">
        <v>1</v>
      </c>
      <c r="B11" s="81" t="s">
        <v>41</v>
      </c>
      <c r="C11" s="81"/>
      <c r="D11" s="16" t="s">
        <v>54</v>
      </c>
      <c r="E11" s="18">
        <f>4300*4.45/170</f>
        <v>112.55882352941177</v>
      </c>
      <c r="F11" s="18">
        <v>70</v>
      </c>
      <c r="G11" s="19">
        <v>1200</v>
      </c>
      <c r="H11" s="19">
        <v>1000</v>
      </c>
      <c r="I11" s="19">
        <v>1780</v>
      </c>
      <c r="J11" s="13">
        <f>G11/(170*12)</f>
        <v>0.58823529411764708</v>
      </c>
      <c r="K11" s="13">
        <f t="shared" ref="K11:L14" si="0">H11/(170*12)</f>
        <v>0.49019607843137253</v>
      </c>
      <c r="L11" s="13">
        <f t="shared" si="0"/>
        <v>0.87254901960784315</v>
      </c>
      <c r="M11" s="20">
        <f>F11*G11</f>
        <v>84000</v>
      </c>
      <c r="N11" s="20">
        <f>F11*H11</f>
        <v>70000</v>
      </c>
      <c r="O11" s="20">
        <f>F11*I11</f>
        <v>124600</v>
      </c>
      <c r="P11" s="21">
        <f>M11+N11+O11</f>
        <v>278600</v>
      </c>
    </row>
    <row r="12" spans="1:16" ht="13.15" x14ac:dyDescent="0.25">
      <c r="A12" s="16">
        <v>2</v>
      </c>
      <c r="B12" s="73"/>
      <c r="C12" s="74"/>
      <c r="D12" s="16" t="s">
        <v>56</v>
      </c>
      <c r="E12" s="18">
        <f>2990*4.45/170</f>
        <v>78.267647058823528</v>
      </c>
      <c r="F12" s="18">
        <v>50</v>
      </c>
      <c r="G12" s="19">
        <v>1248</v>
      </c>
      <c r="H12" s="19">
        <v>1780</v>
      </c>
      <c r="I12" s="19">
        <v>1248</v>
      </c>
      <c r="J12" s="13">
        <f t="shared" ref="J12:J14" si="1">G12/(170*12)</f>
        <v>0.61176470588235299</v>
      </c>
      <c r="K12" s="13">
        <f t="shared" si="0"/>
        <v>0.87254901960784315</v>
      </c>
      <c r="L12" s="13">
        <f t="shared" si="0"/>
        <v>0.61176470588235299</v>
      </c>
      <c r="M12" s="20">
        <f>F12*G12</f>
        <v>62400</v>
      </c>
      <c r="N12" s="20">
        <f>F12*H12</f>
        <v>89000</v>
      </c>
      <c r="O12" s="20">
        <f>F12*I12</f>
        <v>62400</v>
      </c>
      <c r="P12" s="21">
        <f t="shared" ref="P12:P14" si="2">M12+N12+O12</f>
        <v>213800</v>
      </c>
    </row>
    <row r="13" spans="1:16" ht="13.15" x14ac:dyDescent="0.25">
      <c r="A13" s="16">
        <v>3</v>
      </c>
      <c r="B13" s="73"/>
      <c r="C13" s="74"/>
      <c r="D13" s="16" t="s">
        <v>55</v>
      </c>
      <c r="E13" s="18">
        <f>1900*4.45/170</f>
        <v>49.735294117647058</v>
      </c>
      <c r="F13" s="18">
        <v>30</v>
      </c>
      <c r="G13" s="19">
        <v>500</v>
      </c>
      <c r="H13" s="19">
        <v>800</v>
      </c>
      <c r="I13" s="19">
        <v>1248</v>
      </c>
      <c r="J13" s="13">
        <f t="shared" si="1"/>
        <v>0.24509803921568626</v>
      </c>
      <c r="K13" s="13">
        <f t="shared" si="0"/>
        <v>0.39215686274509803</v>
      </c>
      <c r="L13" s="13">
        <f t="shared" si="0"/>
        <v>0.61176470588235299</v>
      </c>
      <c r="M13" s="20">
        <f>F13*G13</f>
        <v>15000</v>
      </c>
      <c r="N13" s="20">
        <f>F13*H13</f>
        <v>24000</v>
      </c>
      <c r="O13" s="20">
        <f>F13*I13</f>
        <v>37440</v>
      </c>
      <c r="P13" s="21">
        <f t="shared" si="2"/>
        <v>76440</v>
      </c>
    </row>
    <row r="14" spans="1:16" ht="13.15" x14ac:dyDescent="0.25">
      <c r="A14" s="16">
        <v>4</v>
      </c>
      <c r="B14" s="81"/>
      <c r="C14" s="81"/>
      <c r="D14" s="16" t="s">
        <v>57</v>
      </c>
      <c r="E14" s="18">
        <f>1000*4.45/170</f>
        <v>26.176470588235293</v>
      </c>
      <c r="F14" s="18">
        <v>10</v>
      </c>
      <c r="G14" s="19">
        <v>200</v>
      </c>
      <c r="H14" s="19">
        <v>400</v>
      </c>
      <c r="I14" s="19">
        <v>600</v>
      </c>
      <c r="J14" s="13">
        <f t="shared" si="1"/>
        <v>9.8039215686274508E-2</v>
      </c>
      <c r="K14" s="13">
        <f t="shared" si="0"/>
        <v>0.19607843137254902</v>
      </c>
      <c r="L14" s="13">
        <f t="shared" si="0"/>
        <v>0.29411764705882354</v>
      </c>
      <c r="M14" s="20">
        <f>F14*G14</f>
        <v>2000</v>
      </c>
      <c r="N14" s="20">
        <f>F14*H14</f>
        <v>4000</v>
      </c>
      <c r="O14" s="20">
        <f>F14*I14</f>
        <v>6000</v>
      </c>
      <c r="P14" s="21">
        <f t="shared" si="2"/>
        <v>12000</v>
      </c>
    </row>
    <row r="15" spans="1:16" x14ac:dyDescent="0.2">
      <c r="A15" s="75" t="s">
        <v>58</v>
      </c>
      <c r="B15" s="76"/>
      <c r="C15" s="76"/>
      <c r="D15" s="76"/>
      <c r="E15" s="76"/>
      <c r="F15" s="77"/>
      <c r="G15" s="21">
        <f>SUM(G11:G14)</f>
        <v>3148</v>
      </c>
      <c r="H15" s="21">
        <f t="shared" ref="H15:P15" si="3">SUM(H11:H14)</f>
        <v>3980</v>
      </c>
      <c r="I15" s="21">
        <f t="shared" si="3"/>
        <v>4876</v>
      </c>
      <c r="J15" s="21">
        <f t="shared" si="3"/>
        <v>1.5431372549019611</v>
      </c>
      <c r="K15" s="21">
        <f t="shared" si="3"/>
        <v>1.9509803921568627</v>
      </c>
      <c r="L15" s="21">
        <f t="shared" si="3"/>
        <v>2.3901960784313725</v>
      </c>
      <c r="M15" s="21">
        <f>SUM(M11:M14)</f>
        <v>163400</v>
      </c>
      <c r="N15" s="21">
        <f t="shared" si="3"/>
        <v>187000</v>
      </c>
      <c r="O15" s="21">
        <f t="shared" si="3"/>
        <v>230440</v>
      </c>
      <c r="P15" s="21">
        <f t="shared" si="3"/>
        <v>580840</v>
      </c>
    </row>
    <row r="16" spans="1:16" x14ac:dyDescent="0.2">
      <c r="A16" s="85" t="s">
        <v>43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7"/>
    </row>
    <row r="17" spans="1:16" x14ac:dyDescent="0.2">
      <c r="A17" s="82" t="s">
        <v>44</v>
      </c>
      <c r="B17" s="82"/>
      <c r="C17" s="82"/>
      <c r="D17" s="82"/>
      <c r="E17" s="82"/>
      <c r="F17" s="82"/>
      <c r="G17" s="17">
        <v>2016</v>
      </c>
      <c r="H17" s="22">
        <v>2017</v>
      </c>
      <c r="I17" s="22">
        <v>2018</v>
      </c>
      <c r="J17" s="9">
        <v>2016</v>
      </c>
      <c r="K17" s="23">
        <v>2017</v>
      </c>
      <c r="L17" s="24">
        <v>2018</v>
      </c>
      <c r="M17" s="25">
        <v>2016</v>
      </c>
      <c r="N17" s="17">
        <v>2017</v>
      </c>
      <c r="O17" s="17">
        <v>2018</v>
      </c>
      <c r="P17" s="17" t="s">
        <v>3</v>
      </c>
    </row>
    <row r="18" spans="1:16" ht="13.15" x14ac:dyDescent="0.25">
      <c r="A18" s="16">
        <v>3</v>
      </c>
      <c r="B18" s="81" t="s">
        <v>45</v>
      </c>
      <c r="C18" s="81"/>
      <c r="D18" s="16" t="s">
        <v>42</v>
      </c>
      <c r="E18" s="16"/>
      <c r="F18" s="16"/>
      <c r="G18" s="16"/>
      <c r="H18" s="15"/>
      <c r="I18" s="15"/>
      <c r="J18" s="10"/>
      <c r="K18" s="11"/>
      <c r="L18" s="12"/>
      <c r="M18" s="26"/>
      <c r="N18" s="16"/>
      <c r="O18" s="16"/>
      <c r="P18" s="17"/>
    </row>
    <row r="19" spans="1:16" ht="13.15" x14ac:dyDescent="0.25">
      <c r="A19" s="16">
        <v>4</v>
      </c>
      <c r="B19" s="81"/>
      <c r="C19" s="81"/>
      <c r="D19" s="16"/>
      <c r="E19" s="16"/>
      <c r="F19" s="16"/>
      <c r="G19" s="16"/>
      <c r="H19" s="15"/>
      <c r="I19" s="15"/>
      <c r="J19" s="10"/>
      <c r="K19" s="11"/>
      <c r="L19" s="12"/>
      <c r="M19" s="26"/>
      <c r="N19" s="16"/>
      <c r="O19" s="16"/>
      <c r="P19" s="17"/>
    </row>
    <row r="20" spans="1:16" x14ac:dyDescent="0.2">
      <c r="A20" s="61" t="s">
        <v>46</v>
      </c>
      <c r="B20" s="62"/>
      <c r="C20" s="62"/>
      <c r="D20" s="62"/>
      <c r="E20" s="62"/>
      <c r="F20" s="63"/>
      <c r="G20" s="21">
        <f>G18+G19</f>
        <v>0</v>
      </c>
      <c r="H20" s="21">
        <f t="shared" ref="H20:P20" si="4">H18+H19</f>
        <v>0</v>
      </c>
      <c r="I20" s="21">
        <f t="shared" si="4"/>
        <v>0</v>
      </c>
      <c r="J20" s="21">
        <f t="shared" si="4"/>
        <v>0</v>
      </c>
      <c r="K20" s="21">
        <f t="shared" si="4"/>
        <v>0</v>
      </c>
      <c r="L20" s="21">
        <f t="shared" si="4"/>
        <v>0</v>
      </c>
      <c r="M20" s="21">
        <f t="shared" si="4"/>
        <v>0</v>
      </c>
      <c r="N20" s="21">
        <f t="shared" si="4"/>
        <v>0</v>
      </c>
      <c r="O20" s="21">
        <f t="shared" si="4"/>
        <v>0</v>
      </c>
      <c r="P20" s="21">
        <f t="shared" si="4"/>
        <v>0</v>
      </c>
    </row>
    <row r="21" spans="1:16" x14ac:dyDescent="0.2">
      <c r="A21" s="88" t="s">
        <v>59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90"/>
    </row>
    <row r="22" spans="1:16" x14ac:dyDescent="0.2">
      <c r="A22" s="82" t="s">
        <v>44</v>
      </c>
      <c r="B22" s="82"/>
      <c r="C22" s="82"/>
      <c r="D22" s="82"/>
      <c r="E22" s="82"/>
      <c r="F22" s="82"/>
      <c r="G22" s="17">
        <v>2016</v>
      </c>
      <c r="H22" s="17">
        <v>2017</v>
      </c>
      <c r="I22" s="17">
        <v>2018</v>
      </c>
      <c r="J22" s="9">
        <v>2016</v>
      </c>
      <c r="K22" s="23">
        <v>2017</v>
      </c>
      <c r="L22" s="24">
        <v>2018</v>
      </c>
      <c r="M22" s="25">
        <v>2016</v>
      </c>
      <c r="N22" s="17">
        <v>2017</v>
      </c>
      <c r="O22" s="17">
        <v>2018</v>
      </c>
      <c r="P22" s="17"/>
    </row>
    <row r="23" spans="1:16" ht="13.15" x14ac:dyDescent="0.25">
      <c r="A23" s="16">
        <v>5</v>
      </c>
      <c r="B23" s="81" t="s">
        <v>47</v>
      </c>
      <c r="C23" s="81"/>
      <c r="D23" s="16" t="s">
        <v>48</v>
      </c>
      <c r="E23" s="16"/>
      <c r="F23" s="16"/>
      <c r="G23" s="16"/>
      <c r="H23" s="16"/>
      <c r="I23" s="16"/>
      <c r="J23" s="10"/>
      <c r="K23" s="11"/>
      <c r="L23" s="12"/>
      <c r="M23" s="26"/>
      <c r="N23" s="16"/>
      <c r="O23" s="16"/>
      <c r="P23" s="17"/>
    </row>
    <row r="24" spans="1:16" ht="13.15" x14ac:dyDescent="0.25">
      <c r="A24" s="16">
        <v>6</v>
      </c>
      <c r="B24" s="81"/>
      <c r="C24" s="81"/>
      <c r="D24" s="16"/>
      <c r="E24" s="16"/>
      <c r="F24" s="16"/>
      <c r="G24" s="16"/>
      <c r="H24" s="16"/>
      <c r="I24" s="16"/>
      <c r="J24" s="10"/>
      <c r="K24" s="11"/>
      <c r="L24" s="12"/>
      <c r="M24" s="26"/>
      <c r="N24" s="16"/>
      <c r="O24" s="16"/>
      <c r="P24" s="17"/>
    </row>
    <row r="25" spans="1:16" x14ac:dyDescent="0.2">
      <c r="A25" s="61" t="s">
        <v>49</v>
      </c>
      <c r="B25" s="62"/>
      <c r="C25" s="62"/>
      <c r="D25" s="62"/>
      <c r="E25" s="62"/>
      <c r="F25" s="63"/>
      <c r="G25" s="21">
        <f>G23+G24</f>
        <v>0</v>
      </c>
      <c r="H25" s="21">
        <f t="shared" ref="H25:P25" si="5">H23+H24</f>
        <v>0</v>
      </c>
      <c r="I25" s="21">
        <f t="shared" si="5"/>
        <v>0</v>
      </c>
      <c r="J25" s="21">
        <f t="shared" si="5"/>
        <v>0</v>
      </c>
      <c r="K25" s="21">
        <f t="shared" si="5"/>
        <v>0</v>
      </c>
      <c r="L25" s="21">
        <f t="shared" si="5"/>
        <v>0</v>
      </c>
      <c r="M25" s="21">
        <f t="shared" si="5"/>
        <v>0</v>
      </c>
      <c r="N25" s="21">
        <f t="shared" si="5"/>
        <v>0</v>
      </c>
      <c r="O25" s="21">
        <f t="shared" si="5"/>
        <v>0</v>
      </c>
      <c r="P25" s="21">
        <f t="shared" si="5"/>
        <v>0</v>
      </c>
    </row>
    <row r="26" spans="1:16" x14ac:dyDescent="0.2">
      <c r="A26" s="61" t="s">
        <v>4</v>
      </c>
      <c r="B26" s="62"/>
      <c r="C26" s="62"/>
      <c r="D26" s="62"/>
      <c r="E26" s="62"/>
      <c r="F26" s="63"/>
      <c r="G26" s="21">
        <f>G15+G20+G25</f>
        <v>3148</v>
      </c>
      <c r="H26" s="21">
        <f t="shared" ref="H26:P26" si="6">H15+H20+H25</f>
        <v>3980</v>
      </c>
      <c r="I26" s="21">
        <f t="shared" si="6"/>
        <v>4876</v>
      </c>
      <c r="J26" s="21">
        <f t="shared" si="6"/>
        <v>1.5431372549019611</v>
      </c>
      <c r="K26" s="21">
        <f t="shared" si="6"/>
        <v>1.9509803921568627</v>
      </c>
      <c r="L26" s="21">
        <f t="shared" si="6"/>
        <v>2.3901960784313725</v>
      </c>
      <c r="M26" s="21">
        <f t="shared" si="6"/>
        <v>163400</v>
      </c>
      <c r="N26" s="21">
        <f t="shared" si="6"/>
        <v>187000</v>
      </c>
      <c r="O26" s="21">
        <f t="shared" si="6"/>
        <v>230440</v>
      </c>
      <c r="P26" s="21">
        <f t="shared" si="6"/>
        <v>580840</v>
      </c>
    </row>
    <row r="27" spans="1:16" x14ac:dyDescent="0.2">
      <c r="A27" s="4" t="s">
        <v>50</v>
      </c>
    </row>
    <row r="28" spans="1:16" x14ac:dyDescent="0.2">
      <c r="A28" s="4" t="s">
        <v>51</v>
      </c>
    </row>
    <row r="29" spans="1:16" x14ac:dyDescent="0.2">
      <c r="A29" s="4" t="s">
        <v>60</v>
      </c>
    </row>
    <row r="30" spans="1:16" x14ac:dyDescent="0.2">
      <c r="A30" s="4" t="s">
        <v>61</v>
      </c>
    </row>
    <row r="31" spans="1:16" x14ac:dyDescent="0.2">
      <c r="A31" s="4"/>
    </row>
    <row r="32" spans="1:16" x14ac:dyDescent="0.2">
      <c r="A32" s="2" t="s">
        <v>25</v>
      </c>
      <c r="H32" s="2" t="s">
        <v>26</v>
      </c>
      <c r="J32" s="2"/>
      <c r="N32" s="3" t="s">
        <v>5</v>
      </c>
    </row>
    <row r="33" spans="1:1" x14ac:dyDescent="0.2">
      <c r="A33" s="2" t="s">
        <v>52</v>
      </c>
    </row>
    <row r="34" spans="1:1" x14ac:dyDescent="0.2">
      <c r="A34" s="2" t="s">
        <v>53</v>
      </c>
    </row>
    <row r="35" spans="1:1" x14ac:dyDescent="0.2">
      <c r="A35" s="2"/>
    </row>
    <row r="36" spans="1:1" x14ac:dyDescent="0.2">
      <c r="A36" s="2" t="s">
        <v>29</v>
      </c>
    </row>
  </sheetData>
  <mergeCells count="28">
    <mergeCell ref="A1:P1"/>
    <mergeCell ref="A2:P2"/>
    <mergeCell ref="A16:P16"/>
    <mergeCell ref="A21:P21"/>
    <mergeCell ref="A25:F25"/>
    <mergeCell ref="J4:L8"/>
    <mergeCell ref="A4:A8"/>
    <mergeCell ref="B4:C8"/>
    <mergeCell ref="D4:D8"/>
    <mergeCell ref="E4:E8"/>
    <mergeCell ref="F4:F8"/>
    <mergeCell ref="G4:I8"/>
    <mergeCell ref="A26:F26"/>
    <mergeCell ref="A20:F20"/>
    <mergeCell ref="M4:P8"/>
    <mergeCell ref="B12:C12"/>
    <mergeCell ref="B13:C13"/>
    <mergeCell ref="A15:F15"/>
    <mergeCell ref="A9:P9"/>
    <mergeCell ref="B24:C24"/>
    <mergeCell ref="B23:C23"/>
    <mergeCell ref="A22:F22"/>
    <mergeCell ref="B19:C19"/>
    <mergeCell ref="A17:F17"/>
    <mergeCell ref="B18:C18"/>
    <mergeCell ref="B11:C11"/>
    <mergeCell ref="B14:C14"/>
    <mergeCell ref="A10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C1_RO</vt:lpstr>
      <vt:lpstr>C1.1_RO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MIHAELA</cp:lastModifiedBy>
  <dcterms:created xsi:type="dcterms:W3CDTF">2016-02-02T10:25:38Z</dcterms:created>
  <dcterms:modified xsi:type="dcterms:W3CDTF">2016-04-14T20:46:32Z</dcterms:modified>
</cp:coreProperties>
</file>